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mc:AlternateContent xmlns:mc="http://schemas.openxmlformats.org/markup-compatibility/2006">
    <mc:Choice Requires="x15">
      <x15ac:absPath xmlns:x15ac="http://schemas.microsoft.com/office/spreadsheetml/2010/11/ac" url="/Users/ucmb6/cloudfwd/FWD&gt;&gt;Projekte/P23037_Sachsen_INGE/09_Arbeitsblätter zum INSEK Handlungsleitfaden-2/*zu veröffentlichende Arbeitsblätter/Final/"/>
    </mc:Choice>
  </mc:AlternateContent>
  <xr:revisionPtr revIDLastSave="0" documentId="13_ncr:1_{D5B402E7-4D04-444A-A629-66850D5AD200}" xr6:coauthVersionLast="47" xr6:coauthVersionMax="47" xr10:uidLastSave="{00000000-0000-0000-0000-000000000000}"/>
  <bookViews>
    <workbookView xWindow="0" yWindow="500" windowWidth="28800" windowHeight="16340" xr2:uid="{00000000-000D-0000-FFFF-FFFF00000000}"/>
  </bookViews>
  <sheets>
    <sheet name="Tabelle1" sheetId="1" r:id="rId1"/>
  </sheets>
  <definedNames>
    <definedName name="_xlnm.Print_Area" localSheetId="0">Tabelle1!$A:$J</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5" i="1" l="1"/>
  <c r="G38" i="1" s="1"/>
  <c r="G37" i="1"/>
  <c r="I37" i="1"/>
  <c r="E37" i="1"/>
  <c r="J28" i="1"/>
  <c r="J26" i="1"/>
  <c r="J27" i="1"/>
  <c r="J20" i="1"/>
  <c r="J23" i="1"/>
  <c r="J22" i="1"/>
  <c r="J24" i="1"/>
  <c r="J21" i="1"/>
  <c r="J30" i="1"/>
  <c r="I29" i="1" s="1"/>
  <c r="H20" i="1"/>
  <c r="H23" i="1"/>
  <c r="H22" i="1"/>
  <c r="H24" i="1"/>
  <c r="H21" i="1"/>
  <c r="F20" i="1"/>
  <c r="F22" i="1"/>
  <c r="F24" i="1"/>
  <c r="F23" i="1"/>
  <c r="F21" i="1"/>
  <c r="H30" i="1"/>
  <c r="G29" i="1" s="1"/>
  <c r="H26" i="1"/>
  <c r="G25" i="1" s="1"/>
  <c r="H27" i="1"/>
  <c r="H28" i="1"/>
  <c r="F30" i="1"/>
  <c r="E29" i="1" s="1"/>
  <c r="F28" i="1"/>
  <c r="F27" i="1"/>
  <c r="F26" i="1"/>
  <c r="D29" i="1"/>
  <c r="D19" i="1"/>
  <c r="C33" i="1"/>
  <c r="C42" i="1" s="1"/>
  <c r="C18" i="1"/>
  <c r="C41" i="1" s="1"/>
  <c r="D25" i="1"/>
  <c r="E19" i="1" l="1"/>
  <c r="E25" i="1"/>
  <c r="G19" i="1"/>
  <c r="I25" i="1"/>
  <c r="I19" i="1"/>
  <c r="G31" i="1"/>
  <c r="G32" i="1"/>
  <c r="G41" i="1" s="1"/>
  <c r="E32" i="1"/>
  <c r="E41" i="1" s="1"/>
  <c r="C43" i="1"/>
  <c r="E38" i="1"/>
  <c r="E42" i="1" s="1"/>
  <c r="I38" i="1"/>
  <c r="I42" i="1" s="1"/>
  <c r="G42" i="1"/>
  <c r="E31" i="1" l="1"/>
  <c r="I31" i="1"/>
  <c r="G43" i="1"/>
  <c r="E43" i="1"/>
  <c r="I32" i="1"/>
  <c r="I41" i="1" s="1"/>
  <c r="I43" i="1" s="1"/>
  <c r="E44" i="1" l="1"/>
  <c r="G44" i="1"/>
  <c r="I44" i="1"/>
</calcChain>
</file>

<file path=xl/sharedStrings.xml><?xml version="1.0" encoding="utf-8"?>
<sst xmlns="http://schemas.openxmlformats.org/spreadsheetml/2006/main" count="102" uniqueCount="84">
  <si>
    <t>Gewichtung</t>
  </si>
  <si>
    <t>Qualität</t>
  </si>
  <si>
    <t>Eingabe der gewünschten Gewichtung</t>
  </si>
  <si>
    <t>Empfehlung: Gewichtung Qualität in einer Spanne von 60% bis 70% und Preis in einer Spanne von 30% bis 40% (Gewichtung des Preis/Honorars &lt;30% - bedingt erhöhtes Begründungerfordernis)</t>
  </si>
  <si>
    <t>Preis</t>
  </si>
  <si>
    <t>Bieter 1 (Beispiel maximale Punktzahl)</t>
  </si>
  <si>
    <t>Bieter 2 (Beispiel)</t>
  </si>
  <si>
    <t>Hauptkriterium</t>
  </si>
  <si>
    <t>Teilkriterium</t>
  </si>
  <si>
    <t>Punktezahl je 
Teilkriterium</t>
  </si>
  <si>
    <t>Punktezahl 
gewichtet</t>
  </si>
  <si>
    <t xml:space="preserve"> 1.</t>
  </si>
  <si>
    <t xml:space="preserve"> 1.1</t>
  </si>
  <si>
    <t>Nachvollziehbarkeit und Plausibilität der Ablauf- und Zeitkalkulation</t>
  </si>
  <si>
    <t xml:space="preserve"> 1.3</t>
  </si>
  <si>
    <t xml:space="preserve"> 1.4</t>
  </si>
  <si>
    <t xml:space="preserve"> 2.</t>
  </si>
  <si>
    <t xml:space="preserve"> 2.1</t>
  </si>
  <si>
    <t xml:space="preserve"> 2.2</t>
  </si>
  <si>
    <t xml:space="preserve"> 2.4</t>
  </si>
  <si>
    <t>Öffentlichkeitsarbeit in Anlehnung an die Erfordernisse des Projektes</t>
  </si>
  <si>
    <t xml:space="preserve"> 3.</t>
  </si>
  <si>
    <t>3.1</t>
  </si>
  <si>
    <t>Gewichteter Teilpunktwert (Qualität)</t>
  </si>
  <si>
    <t>Gewichteter Punktwert (Qualität)</t>
  </si>
  <si>
    <t>Preis bzw. Honorarhöhe</t>
  </si>
  <si>
    <t xml:space="preserve">Angebotener Preis </t>
  </si>
  <si>
    <t>niedrigster Wert</t>
  </si>
  <si>
    <t>Rang</t>
  </si>
  <si>
    <t>Gewichteter Punktwert (Preis bzw. Honorarhöhe)</t>
  </si>
  <si>
    <t>Punktewert Qualität</t>
  </si>
  <si>
    <t>Punktewert Preis bzw. Honorarhöhe</t>
  </si>
  <si>
    <t>Punktewert - Gesamt</t>
  </si>
  <si>
    <t>* Verwendung ohne Gewähr (geltende gesetztliche Regelungen sowie Richtlinien z. B. Sächsische Haushaltsordnung,  Sächsische Vergabegesetz, Werkvertragsrechtes nach BGB, Allg. Teil Buch 1 etc. sind zu berücksichtigen.</t>
  </si>
  <si>
    <t>Legende - Punktevergabe</t>
  </si>
  <si>
    <t>1.</t>
  </si>
  <si>
    <t>100 Punkte</t>
  </si>
  <si>
    <t xml:space="preserve"> 75 Punkte</t>
  </si>
  <si>
    <t>50 Punkte</t>
  </si>
  <si>
    <t xml:space="preserve"> 0 Punkte</t>
  </si>
  <si>
    <t>2.</t>
  </si>
  <si>
    <t>3.</t>
  </si>
  <si>
    <t>um zu entscheiden, für DL, lohnt sich der Aufwand</t>
  </si>
  <si>
    <t>Preis/Honorar</t>
  </si>
  <si>
    <t>Kommunikations- und Beteiligungskonzept</t>
  </si>
  <si>
    <t xml:space="preserve">Kommunikation mit Auftraggeber, Akteuren und Gremien </t>
  </si>
  <si>
    <t>Beteiligungskonzept (z.B. hinsichtlich Öffentlichwirksamkeit, Einbindung ausgewählter Zielgruppen)</t>
  </si>
  <si>
    <t>Ablauf- und Zeitplanung</t>
  </si>
  <si>
    <t>fachlich-strategische Gestaltung des INSEK-Prozesses</t>
  </si>
  <si>
    <t xml:space="preserve">Definition Monitoring/Evaluation </t>
  </si>
  <si>
    <t xml:space="preserve">Einbindung der Ortsteile/Ortschaften (Untersuchungstiefe, Konkretisierungsgrad) </t>
  </si>
  <si>
    <t>Darstellung Verstetigung INSEK-Prozess in der Umsetzung</t>
  </si>
  <si>
    <t xml:space="preserve">Vorgehensweise Analyse sowie der dabei zu berücksichtigenden Fach- und Querschnittsthemen sowie ggf. räumlicher Schwerpunkte, unter Berücksichtigung der strukturellen Besonderheiten der Kommune </t>
  </si>
  <si>
    <t>Ableitung Leitbildaussagen sowie Ziel- und Umsetzungsstrategien (ggf. Herausstellen Schlüsselprojekte)</t>
  </si>
  <si>
    <t>1.2</t>
  </si>
  <si>
    <t xml:space="preserve"> 1.5</t>
  </si>
  <si>
    <t>Konzept zur fachlichen Gestaltung und Prozessbegleitung (Qualität)</t>
  </si>
  <si>
    <t>sehr gute fachliche Qualität (Ziele werden vsl. über die
Erwartungen hinaus erreicht)</t>
  </si>
  <si>
    <t>schlechte fachliche Qualität (Ziele werden vsl. kaum erreicht)</t>
  </si>
  <si>
    <t>fachliche Qualität nicht gegeben (Ziele werden vsl. gar nicht erreicht)</t>
  </si>
  <si>
    <t xml:space="preserve">Konzept ist zur Prozessgestaltung und -begleitung sehr gut geeignet </t>
  </si>
  <si>
    <t xml:space="preserve">Konzept ist zur Prozessgestaltung und -begleitung gut geeignet </t>
  </si>
  <si>
    <t xml:space="preserve">Konzept ist zur Prozessgestaltung und -begleitung ausreichend geeignet </t>
  </si>
  <si>
    <t>Konzept ist zur Prozessgestaltung und -begleitung nicht geeignet</t>
  </si>
  <si>
    <t>Ablauf- und Zeitkalkulation ist sehr gut auf Gestaltung INSEK-Prozess abgestimmt</t>
  </si>
  <si>
    <t>Ablauf- und Zeitkalkulation ist gut auf Gestaltung INSEK-Prozess abgestimmt</t>
  </si>
  <si>
    <t>Ablauf- und Zeitkalkulation ist schlecht auf Gestaltung INSEK-Prozess abgestimmt</t>
  </si>
  <si>
    <t>Ablauf- und Zeitkalkulation ist nicht nachvollziehbar/nicht schlüssig</t>
  </si>
  <si>
    <t>gute fachliche Qualität (Ziele werden vsl. nach Standard erreicht)</t>
  </si>
  <si>
    <t>Bieter 3 (Beispiel)</t>
  </si>
  <si>
    <t>Abstufungsfaktor, d.h. ab welchem Vielfachen des niedristen Wertes gibt es 0 Punkte</t>
  </si>
  <si>
    <t xml:space="preserve">   Einschätzung nach Bepunktung Preisangebot, wir automatisch berechnet</t>
  </si>
  <si>
    <t xml:space="preserve">  Gesamteinschätzung, wir automatisch berechnet</t>
  </si>
  <si>
    <t xml:space="preserve">  </t>
  </si>
  <si>
    <t xml:space="preserve">  Hinweis: Um zu verhindern, dass bei einer hohen Gewichtung des Preises, sehr günstige aber   
  leistungsschwache Angebote den Vorzug erhalten, kann eine zu erreichende Mindestpunktzahl 
  bei der Qualitätsbewertung festgelegt werden. Bei Nichterreichen der Mindestpunkte 
  entsprechend des gewünschten Mindestqualitätsstandards werden die entsprechenden 
  Angebote ausgeschlossen. So kann vermieden werden, dass am Ende ein sehr günstiges Angebot, 
  welches aber gleichzeitig sehr leistungsschwach ist, gewinnt. </t>
  </si>
  <si>
    <t xml:space="preserve">   Empfehlung: Um eine zu starke Abweichung bei der Preisbewerung zu verhindern sollte der Faktor zwischen 1,5 und 2 liegen.</t>
  </si>
  <si>
    <t>Bewertung erfolgt durch lineare Interpolation. Das Angebot mit dem niedrigsten Angebotspreis erhält die maximale Punktezahl von z. B. 100 Punkten (Empfehlung: gleiche Punktzahl wie bei maximaler Punktzahl bei der Qualitätsbewertung). Angebotspreise, welche doppelt so hoch bzw. höher im Vergleich zum niedrigsten Preisangebot sind, erhalten 0 Punkte. Die Punktebewertung für die dazwischen liegenden Angebotspreise erfolgt über eine lineare Interpolation (vgl. Formelhinterlegung)</t>
  </si>
  <si>
    <r>
      <rPr>
        <b/>
        <sz val="11"/>
        <color rgb="FF000000"/>
        <rFont val="PT Sans"/>
        <family val="2"/>
        <charset val="204"/>
      </rPr>
      <t xml:space="preserve">Realisierungskonzept für die Erarbeitung/Fortschreibung des Integrierten Stadtentwicklungskonzeptes der Stadt </t>
    </r>
    <r>
      <rPr>
        <b/>
        <sz val="11"/>
        <color rgb="FFFBE2D5"/>
        <rFont val="PT Sans"/>
        <family val="2"/>
        <charset val="204"/>
      </rPr>
      <t>XY</t>
    </r>
  </si>
  <si>
    <t>4.</t>
  </si>
  <si>
    <t xml:space="preserve">   Hinweis: In Abhängigkeit der vorgegebenen/geforderten Leistungen der Ausschreibung. Entsprechende vorhandene Fachplanungen sind mit der Ausschreibung mitzuliefern. </t>
  </si>
  <si>
    <r>
      <rPr>
        <b/>
        <sz val="11"/>
        <color theme="1"/>
        <rFont val="PT Sans"/>
        <family val="2"/>
        <charset val="204"/>
      </rPr>
      <t xml:space="preserve">Hinweis: </t>
    </r>
    <r>
      <rPr>
        <sz val="11"/>
        <color theme="1"/>
        <rFont val="PT Sans"/>
        <family val="2"/>
        <charset val="204"/>
      </rPr>
      <t>Eingabefelder sind in rot hinterlegt</t>
    </r>
  </si>
  <si>
    <t>BEWERTUNGSMATRIX WIRTSCHAFTLICHKEIT</t>
  </si>
  <si>
    <t>NR. 1 TECHNISCHE HINWEISE</t>
  </si>
  <si>
    <t xml:space="preserve">Arbeitsblätter zum INSEK-Handlungsleitfaden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</si>
</sst>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0.0"/>
  </numFmts>
  <fonts count="19" x14ac:knownFonts="1">
    <font>
      <sz val="11"/>
      <color theme="1"/>
      <name val="Aptos Narrow"/>
      <family val="2"/>
      <scheme val="minor"/>
    </font>
    <font>
      <sz val="11"/>
      <color theme="1"/>
      <name val="Aptos Narrow"/>
      <family val="2"/>
      <scheme val="minor"/>
    </font>
    <font>
      <sz val="11"/>
      <color theme="1"/>
      <name val="PT Sans"/>
      <family val="2"/>
      <charset val="204"/>
    </font>
    <font>
      <b/>
      <sz val="11"/>
      <color theme="1"/>
      <name val="PT Sans"/>
      <family val="2"/>
      <charset val="204"/>
    </font>
    <font>
      <sz val="11"/>
      <color rgb="FF000000"/>
      <name val="PT Sans"/>
      <family val="2"/>
      <charset val="204"/>
    </font>
    <font>
      <i/>
      <sz val="11"/>
      <color theme="1"/>
      <name val="PT Sans"/>
      <family val="2"/>
      <charset val="204"/>
    </font>
    <font>
      <b/>
      <sz val="11"/>
      <color rgb="FFFF0000"/>
      <name val="PT Sans"/>
      <family val="2"/>
      <charset val="204"/>
    </font>
    <font>
      <b/>
      <sz val="14"/>
      <color theme="0"/>
      <name val="PT Sans"/>
      <family val="2"/>
      <charset val="204"/>
    </font>
    <font>
      <b/>
      <sz val="11"/>
      <color theme="0"/>
      <name val="PT Sans"/>
      <family val="2"/>
      <charset val="204"/>
    </font>
    <font>
      <b/>
      <sz val="11"/>
      <color rgb="FF000000"/>
      <name val="PT Sans"/>
      <family val="2"/>
      <charset val="204"/>
    </font>
    <font>
      <b/>
      <sz val="11"/>
      <color rgb="FFFBE2D5"/>
      <name val="PT Sans"/>
      <family val="2"/>
      <charset val="204"/>
    </font>
    <font>
      <b/>
      <sz val="11"/>
      <color theme="2" tint="-0.749992370372631"/>
      <name val="PT Sans"/>
      <family val="2"/>
      <charset val="204"/>
    </font>
    <font>
      <b/>
      <sz val="12"/>
      <color theme="1"/>
      <name val="PT Sans"/>
      <family val="2"/>
      <charset val="204"/>
    </font>
    <font>
      <sz val="10"/>
      <color theme="1"/>
      <name val="PT Sans"/>
      <family val="2"/>
      <charset val="204"/>
    </font>
    <font>
      <b/>
      <sz val="10"/>
      <color theme="1"/>
      <name val="PT Sans"/>
      <family val="2"/>
      <charset val="204"/>
    </font>
    <font>
      <sz val="8"/>
      <name val="Aptos Narrow"/>
      <family val="2"/>
      <scheme val="minor"/>
    </font>
    <font>
      <b/>
      <i/>
      <sz val="11"/>
      <color rgb="FFC00000"/>
      <name val="PT Sans"/>
      <family val="2"/>
      <charset val="204"/>
    </font>
    <font>
      <sz val="20"/>
      <color theme="1"/>
      <name val="PT Sans"/>
      <family val="2"/>
      <charset val="204"/>
    </font>
    <font>
      <b/>
      <sz val="14"/>
      <color rgb="FFC00000"/>
      <name val="PT Sans"/>
      <family val="2"/>
      <charset val="204"/>
    </font>
  </fonts>
  <fills count="8">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0"/>
        <bgColor indexed="64"/>
      </patternFill>
    </fill>
    <fill>
      <patternFill patternType="solid">
        <fgColor rgb="FFFFFF00"/>
        <bgColor indexed="64"/>
      </patternFill>
    </fill>
    <fill>
      <patternFill patternType="solid">
        <fgColor rgb="FFFEFEC7"/>
        <bgColor indexed="64"/>
      </patternFill>
    </fill>
  </fills>
  <borders count="35">
    <border>
      <left/>
      <right/>
      <top/>
      <bottom/>
      <diagonal/>
    </border>
    <border>
      <left style="medium">
        <color theme="1" tint="0.34998626667073579"/>
      </left>
      <right style="medium">
        <color theme="1" tint="0.34998626667073579"/>
      </right>
      <top style="medium">
        <color theme="1" tint="0.34998626667073579"/>
      </top>
      <bottom style="medium">
        <color theme="1" tint="0.34998626667073579"/>
      </bottom>
      <diagonal/>
    </border>
    <border>
      <left style="thick">
        <color theme="1" tint="0.34998626667073579"/>
      </left>
      <right style="thick">
        <color theme="1" tint="0.34998626667073579"/>
      </right>
      <top style="thick">
        <color theme="1" tint="0.34998626667073579"/>
      </top>
      <bottom style="thick">
        <color theme="1" tint="0.34998626667073579"/>
      </bottom>
      <diagonal/>
    </border>
    <border>
      <left style="thick">
        <color theme="1" tint="0.34998626667073579"/>
      </left>
      <right/>
      <top style="thick">
        <color theme="1" tint="0.34998626667073579"/>
      </top>
      <bottom/>
      <diagonal/>
    </border>
    <border>
      <left/>
      <right style="thick">
        <color theme="1" tint="0.34998626667073579"/>
      </right>
      <top style="thick">
        <color theme="1" tint="0.34998626667073579"/>
      </top>
      <bottom/>
      <diagonal/>
    </border>
    <border>
      <left style="thick">
        <color theme="1" tint="0.34998626667073579"/>
      </left>
      <right/>
      <top/>
      <bottom/>
      <diagonal/>
    </border>
    <border>
      <left/>
      <right style="thick">
        <color theme="1" tint="0.34998626667073579"/>
      </right>
      <top/>
      <bottom/>
      <diagonal/>
    </border>
    <border>
      <left style="thick">
        <color theme="1" tint="0.34998626667073579"/>
      </left>
      <right style="medium">
        <color theme="2" tint="-0.249977111117893"/>
      </right>
      <top style="medium">
        <color theme="2" tint="-0.249977111117893"/>
      </top>
      <bottom style="medium">
        <color theme="2" tint="-0.249977111117893"/>
      </bottom>
      <diagonal/>
    </border>
    <border>
      <left style="medium">
        <color theme="2" tint="-0.249977111117893"/>
      </left>
      <right style="thick">
        <color theme="1" tint="0.34998626667073579"/>
      </right>
      <top style="medium">
        <color theme="2" tint="-0.249977111117893"/>
      </top>
      <bottom style="medium">
        <color theme="2" tint="-0.249977111117893"/>
      </bottom>
      <diagonal/>
    </border>
    <border>
      <left style="thick">
        <color theme="1" tint="0.34998626667073579"/>
      </left>
      <right style="medium">
        <color theme="2" tint="-0.249977111117893"/>
      </right>
      <top style="medium">
        <color theme="2" tint="-0.249977111117893"/>
      </top>
      <bottom style="thick">
        <color theme="1" tint="0.34998626667073579"/>
      </bottom>
      <diagonal/>
    </border>
    <border>
      <left style="medium">
        <color theme="2" tint="-0.249977111117893"/>
      </left>
      <right style="thick">
        <color theme="1" tint="0.34998626667073579"/>
      </right>
      <top style="medium">
        <color theme="2" tint="-0.249977111117893"/>
      </top>
      <bottom style="thick">
        <color theme="1" tint="0.34998626667073579"/>
      </bottom>
      <diagonal/>
    </border>
    <border>
      <left style="thick">
        <color theme="1" tint="0.34998626667073579"/>
      </left>
      <right/>
      <top style="medium">
        <color theme="2" tint="-0.249977111117893"/>
      </top>
      <bottom style="medium">
        <color theme="2" tint="-0.249977111117893"/>
      </bottom>
      <diagonal/>
    </border>
    <border>
      <left/>
      <right style="thick">
        <color theme="1" tint="0.34998626667073579"/>
      </right>
      <top style="medium">
        <color theme="2" tint="-0.249977111117893"/>
      </top>
      <bottom style="medium">
        <color theme="2" tint="-0.249977111117893"/>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medium">
        <color theme="1" tint="0.34998626667073579"/>
      </left>
      <right style="thin">
        <color theme="1" tint="0.34998626667073579"/>
      </right>
      <top style="medium">
        <color theme="1" tint="0.34998626667073579"/>
      </top>
      <bottom style="thin">
        <color theme="1" tint="0.34998626667073579"/>
      </bottom>
      <diagonal/>
    </border>
    <border>
      <left style="thin">
        <color theme="1" tint="0.34998626667073579"/>
      </left>
      <right style="thin">
        <color theme="1" tint="0.34998626667073579"/>
      </right>
      <top style="medium">
        <color theme="1" tint="0.34998626667073579"/>
      </top>
      <bottom style="thin">
        <color theme="1" tint="0.34998626667073579"/>
      </bottom>
      <diagonal/>
    </border>
    <border>
      <left style="thin">
        <color theme="1" tint="0.34998626667073579"/>
      </left>
      <right style="medium">
        <color theme="1" tint="0.34998626667073579"/>
      </right>
      <top style="medium">
        <color theme="1" tint="0.34998626667073579"/>
      </top>
      <bottom style="thin">
        <color theme="1" tint="0.34998626667073579"/>
      </bottom>
      <diagonal/>
    </border>
    <border>
      <left style="medium">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medium">
        <color theme="1" tint="0.34998626667073579"/>
      </right>
      <top style="thin">
        <color theme="1" tint="0.34998626667073579"/>
      </top>
      <bottom style="thin">
        <color theme="1" tint="0.34998626667073579"/>
      </bottom>
      <diagonal/>
    </border>
    <border>
      <left style="medium">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style="medium">
        <color theme="1" tint="0.34998626667073579"/>
      </right>
      <top style="thin">
        <color theme="1" tint="0.34998626667073579"/>
      </top>
      <bottom style="medium">
        <color theme="1" tint="0.34998626667073579"/>
      </bottom>
      <diagonal/>
    </border>
    <border>
      <left style="medium">
        <color theme="1" tint="0.34998626667073579"/>
      </left>
      <right style="thin">
        <color theme="1" tint="0.34998626667073579"/>
      </right>
      <top style="medium">
        <color theme="1" tint="0.34998626667073579"/>
      </top>
      <bottom style="medium">
        <color theme="1" tint="0.34998626667073579"/>
      </bottom>
      <diagonal/>
    </border>
    <border>
      <left style="thin">
        <color theme="1" tint="0.34998626667073579"/>
      </left>
      <right style="thin">
        <color theme="1" tint="0.34998626667073579"/>
      </right>
      <top style="medium">
        <color theme="1" tint="0.34998626667073579"/>
      </top>
      <bottom style="medium">
        <color theme="1" tint="0.34998626667073579"/>
      </bottom>
      <diagonal/>
    </border>
    <border>
      <left style="thin">
        <color theme="1" tint="0.34998626667073579"/>
      </left>
      <right style="medium">
        <color theme="1" tint="0.34998626667073579"/>
      </right>
      <top style="medium">
        <color theme="1" tint="0.34998626667073579"/>
      </top>
      <bottom style="medium">
        <color theme="1" tint="0.34998626667073579"/>
      </bottom>
      <diagonal/>
    </border>
    <border>
      <left style="thick">
        <color theme="1" tint="0.34998626667073579"/>
      </left>
      <right style="medium">
        <color theme="2" tint="-0.249977111117893"/>
      </right>
      <top/>
      <bottom style="medium">
        <color theme="2" tint="-0.249977111117893"/>
      </bottom>
      <diagonal/>
    </border>
    <border>
      <left style="thick">
        <color theme="1" tint="0.34998626667073579"/>
      </left>
      <right/>
      <top style="medium">
        <color theme="2" tint="-0.249977111117893"/>
      </top>
      <bottom style="thick">
        <color theme="1" tint="0.34998626667073579"/>
      </bottom>
      <diagonal/>
    </border>
    <border>
      <left/>
      <right style="thick">
        <color theme="1" tint="0.34998626667073579"/>
      </right>
      <top style="medium">
        <color theme="2" tint="-0.249977111117893"/>
      </top>
      <bottom style="thick">
        <color theme="1" tint="0.34998626667073579"/>
      </bottom>
      <diagonal/>
    </border>
    <border>
      <left style="medium">
        <color theme="2" tint="-0.249977111117893"/>
      </left>
      <right style="thick">
        <color theme="1" tint="0.34998626667073579"/>
      </right>
      <top/>
      <bottom style="medium">
        <color theme="2" tint="-0.249977111117893"/>
      </bottom>
      <diagonal/>
    </border>
    <border>
      <left style="thick">
        <color theme="1" tint="0.34998626667073579"/>
      </left>
      <right style="medium">
        <color theme="2" tint="-0.249977111117893"/>
      </right>
      <top style="medium">
        <color theme="1" tint="0.34998626667073579"/>
      </top>
      <bottom style="medium">
        <color theme="2" tint="-0.249977111117893"/>
      </bottom>
      <diagonal/>
    </border>
    <border>
      <left style="medium">
        <color theme="2" tint="-0.249977111117893"/>
      </left>
      <right style="thick">
        <color theme="1" tint="0.34998626667073579"/>
      </right>
      <top style="medium">
        <color theme="1" tint="0.34998626667073579"/>
      </top>
      <bottom style="medium">
        <color theme="2" tint="-0.249977111117893"/>
      </bottom>
      <diagonal/>
    </border>
    <border>
      <left style="thick">
        <color theme="1" tint="0.34998626667073579"/>
      </left>
      <right/>
      <top style="medium">
        <color theme="1" tint="0.34998626667073579"/>
      </top>
      <bottom style="medium">
        <color theme="2" tint="-0.249977111117893"/>
      </bottom>
      <diagonal/>
    </border>
    <border>
      <left/>
      <right style="thick">
        <color theme="1" tint="0.34998626667073579"/>
      </right>
      <top style="medium">
        <color theme="1" tint="0.34998626667073579"/>
      </top>
      <bottom style="medium">
        <color theme="2" tint="-0.249977111117893"/>
      </bottom>
      <diagonal/>
    </border>
    <border>
      <left/>
      <right/>
      <top style="thick">
        <color theme="1" tint="0.34998626667073579"/>
      </top>
      <bottom/>
      <diagonal/>
    </border>
    <border>
      <left style="medium">
        <color theme="1" tint="0.34998626667073579"/>
      </left>
      <right/>
      <top/>
      <bottom/>
      <diagonal/>
    </border>
  </borders>
  <cellStyleXfs count="2">
    <xf numFmtId="0" fontId="0" fillId="0" borderId="0"/>
    <xf numFmtId="44" fontId="1" fillId="0" borderId="0" applyFont="0" applyFill="0" applyBorder="0" applyAlignment="0" applyProtection="0"/>
  </cellStyleXfs>
  <cellXfs count="124">
    <xf numFmtId="0" fontId="0" fillId="0" borderId="0" xfId="0"/>
    <xf numFmtId="0" fontId="2" fillId="0" borderId="0" xfId="0" applyFont="1"/>
    <xf numFmtId="0" fontId="2" fillId="4" borderId="2" xfId="0" applyFont="1" applyFill="1" applyBorder="1"/>
    <xf numFmtId="0" fontId="2" fillId="0" borderId="0" xfId="0" applyFont="1" applyAlignment="1">
      <alignment horizontal="center"/>
    </xf>
    <xf numFmtId="0" fontId="3" fillId="0" borderId="0" xfId="0" applyFont="1"/>
    <xf numFmtId="0" fontId="2" fillId="0" borderId="1" xfId="0" applyFont="1" applyBorder="1"/>
    <xf numFmtId="9" fontId="4" fillId="4" borderId="1" xfId="0" applyNumberFormat="1" applyFont="1" applyFill="1" applyBorder="1" applyAlignment="1">
      <alignment horizontal="center"/>
    </xf>
    <xf numFmtId="9" fontId="5" fillId="0" borderId="0" xfId="0" applyNumberFormat="1" applyFont="1" applyAlignment="1">
      <alignment horizontal="left"/>
    </xf>
    <xf numFmtId="0" fontId="5" fillId="0" borderId="0" xfId="0" applyFont="1"/>
    <xf numFmtId="0" fontId="6" fillId="0" borderId="0" xfId="0" applyFont="1"/>
    <xf numFmtId="9" fontId="6" fillId="0" borderId="0" xfId="0" applyNumberFormat="1" applyFont="1" applyAlignment="1">
      <alignment horizontal="center"/>
    </xf>
    <xf numFmtId="9" fontId="2" fillId="0" borderId="0" xfId="0" applyNumberFormat="1" applyFont="1" applyAlignment="1">
      <alignment horizontal="center"/>
    </xf>
    <xf numFmtId="0" fontId="5" fillId="0" borderId="0" xfId="0" applyFont="1" applyAlignment="1">
      <alignment horizontal="left"/>
    </xf>
    <xf numFmtId="0" fontId="2" fillId="2" borderId="3" xfId="0" applyFont="1" applyFill="1" applyBorder="1" applyAlignment="1">
      <alignment vertical="center"/>
    </xf>
    <xf numFmtId="0" fontId="7" fillId="2" borderId="4" xfId="0" applyFont="1" applyFill="1" applyBorder="1" applyAlignment="1">
      <alignment vertical="center"/>
    </xf>
    <xf numFmtId="0" fontId="2" fillId="2" borderId="5" xfId="0" applyFont="1" applyFill="1" applyBorder="1" applyAlignment="1">
      <alignment vertical="center"/>
    </xf>
    <xf numFmtId="0" fontId="3" fillId="2" borderId="6" xfId="0" applyFont="1" applyFill="1" applyBorder="1" applyAlignment="1">
      <alignment vertical="top" wrapText="1"/>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2" fillId="3" borderId="7" xfId="0" applyFont="1" applyFill="1" applyBorder="1" applyAlignment="1">
      <alignment vertical="center"/>
    </xf>
    <xf numFmtId="0" fontId="2" fillId="3" borderId="8" xfId="0" applyFont="1" applyFill="1" applyBorder="1" applyAlignment="1">
      <alignment vertical="center"/>
    </xf>
    <xf numFmtId="9" fontId="2" fillId="3" borderId="7" xfId="0" applyNumberFormat="1" applyFont="1" applyFill="1" applyBorder="1" applyAlignment="1">
      <alignment horizontal="center" vertical="center"/>
    </xf>
    <xf numFmtId="9" fontId="2" fillId="3" borderId="8" xfId="0" applyNumberFormat="1" applyFont="1" applyFill="1" applyBorder="1" applyAlignment="1">
      <alignment horizontal="center" vertical="center"/>
    </xf>
    <xf numFmtId="16" fontId="2" fillId="0" borderId="7" xfId="0" applyNumberFormat="1" applyFont="1" applyBorder="1" applyAlignment="1">
      <alignment vertical="center"/>
    </xf>
    <xf numFmtId="0" fontId="2" fillId="0" borderId="8" xfId="0" applyFont="1" applyBorder="1" applyAlignment="1">
      <alignment vertical="center" wrapText="1"/>
    </xf>
    <xf numFmtId="0" fontId="2" fillId="0" borderId="7" xfId="0" applyFont="1" applyBorder="1" applyAlignment="1">
      <alignment horizontal="center" vertical="center"/>
    </xf>
    <xf numFmtId="9" fontId="2" fillId="0" borderId="8" xfId="0" applyNumberFormat="1" applyFont="1" applyBorder="1" applyAlignment="1">
      <alignment horizontal="center" vertical="center"/>
    </xf>
    <xf numFmtId="0" fontId="2" fillId="4" borderId="7" xfId="0" applyFont="1" applyFill="1" applyBorder="1" applyAlignment="1">
      <alignment horizontal="center" vertical="center"/>
    </xf>
    <xf numFmtId="0" fontId="2" fillId="0" borderId="8" xfId="0" applyFont="1" applyBorder="1" applyAlignment="1">
      <alignment horizontal="center" vertical="center"/>
    </xf>
    <xf numFmtId="49" fontId="2" fillId="0" borderId="7" xfId="0" applyNumberFormat="1" applyFont="1" applyBorder="1" applyAlignment="1">
      <alignment horizontal="center"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7" xfId="0" quotePrefix="1" applyFont="1" applyBorder="1" applyAlignment="1">
      <alignment horizontal="center" vertical="center"/>
    </xf>
    <xf numFmtId="0" fontId="2" fillId="5" borderId="12" xfId="0" applyFont="1" applyFill="1" applyBorder="1" applyAlignment="1">
      <alignment horizontal="center" vertical="center"/>
    </xf>
    <xf numFmtId="0" fontId="5" fillId="0" borderId="8" xfId="0" applyFont="1" applyBorder="1" applyAlignment="1">
      <alignment horizontal="right" vertical="center" indent="1"/>
    </xf>
    <xf numFmtId="44" fontId="5" fillId="5" borderId="11" xfId="1" applyFont="1" applyFill="1" applyBorder="1" applyAlignment="1">
      <alignment vertical="center"/>
    </xf>
    <xf numFmtId="44" fontId="5" fillId="5" borderId="12" xfId="1" applyFont="1" applyFill="1" applyBorder="1" applyAlignment="1">
      <alignment vertical="center"/>
    </xf>
    <xf numFmtId="3" fontId="2" fillId="5" borderId="11" xfId="0" applyNumberFormat="1" applyFont="1" applyFill="1" applyBorder="1" applyAlignment="1">
      <alignment horizontal="center" vertical="center"/>
    </xf>
    <xf numFmtId="164" fontId="2" fillId="4" borderId="11" xfId="1" applyNumberFormat="1" applyFont="1" applyFill="1" applyBorder="1" applyAlignment="1">
      <alignment horizontal="center" vertical="center"/>
    </xf>
    <xf numFmtId="44" fontId="2" fillId="5" borderId="12" xfId="1" applyFont="1" applyFill="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vertical="center"/>
    </xf>
    <xf numFmtId="0" fontId="2" fillId="6" borderId="8" xfId="0" applyFont="1" applyFill="1" applyBorder="1" applyAlignment="1">
      <alignment vertical="center"/>
    </xf>
    <xf numFmtId="0" fontId="2" fillId="6" borderId="7" xfId="0" applyFont="1" applyFill="1" applyBorder="1" applyAlignment="1">
      <alignment vertical="center"/>
    </xf>
    <xf numFmtId="0" fontId="2" fillId="6" borderId="7" xfId="0" applyFont="1" applyFill="1" applyBorder="1" applyAlignment="1">
      <alignment horizontal="center" vertical="center"/>
    </xf>
    <xf numFmtId="0" fontId="2" fillId="6" borderId="8" xfId="0" applyFont="1" applyFill="1" applyBorder="1" applyAlignment="1">
      <alignment horizontal="center"/>
    </xf>
    <xf numFmtId="0" fontId="2" fillId="6" borderId="9" xfId="0" applyFont="1" applyFill="1" applyBorder="1" applyAlignment="1">
      <alignment vertical="center"/>
    </xf>
    <xf numFmtId="0" fontId="2" fillId="6" borderId="10" xfId="0" applyFont="1" applyFill="1" applyBorder="1" applyAlignment="1">
      <alignment vertical="center"/>
    </xf>
    <xf numFmtId="0" fontId="2" fillId="6" borderId="29" xfId="0" applyFont="1" applyFill="1" applyBorder="1"/>
    <xf numFmtId="0" fontId="11" fillId="6" borderId="30" xfId="0" applyFont="1" applyFill="1" applyBorder="1" applyAlignment="1">
      <alignment vertical="center"/>
    </xf>
    <xf numFmtId="0" fontId="2" fillId="6" borderId="25" xfId="0" applyFont="1" applyFill="1" applyBorder="1"/>
    <xf numFmtId="0" fontId="11" fillId="6" borderId="28" xfId="0" applyFont="1" applyFill="1" applyBorder="1" applyAlignment="1">
      <alignment vertical="center"/>
    </xf>
    <xf numFmtId="0" fontId="3" fillId="6" borderId="7" xfId="0" applyFont="1" applyFill="1" applyBorder="1"/>
    <xf numFmtId="0" fontId="3" fillId="6" borderId="8" xfId="0" applyFont="1" applyFill="1" applyBorder="1" applyAlignment="1">
      <alignment vertical="center"/>
    </xf>
    <xf numFmtId="0" fontId="12" fillId="6" borderId="8" xfId="0" applyFont="1" applyFill="1" applyBorder="1" applyAlignment="1">
      <alignment vertical="center"/>
    </xf>
    <xf numFmtId="0" fontId="12" fillId="6" borderId="7" xfId="0" applyFont="1" applyFill="1" applyBorder="1" applyAlignment="1">
      <alignment horizontal="center"/>
    </xf>
    <xf numFmtId="0" fontId="12" fillId="6" borderId="8" xfId="0" applyFont="1" applyFill="1" applyBorder="1" applyAlignment="1">
      <alignment horizontal="center"/>
    </xf>
    <xf numFmtId="0" fontId="2" fillId="6" borderId="9" xfId="0" applyFont="1" applyFill="1" applyBorder="1"/>
    <xf numFmtId="0" fontId="2" fillId="6" borderId="10" xfId="0" applyFont="1" applyFill="1" applyBorder="1"/>
    <xf numFmtId="0" fontId="2" fillId="6" borderId="9" xfId="0" applyFont="1" applyFill="1" applyBorder="1" applyAlignment="1">
      <alignment horizontal="center"/>
    </xf>
    <xf numFmtId="0" fontId="2" fillId="6" borderId="10" xfId="0" applyFont="1" applyFill="1" applyBorder="1" applyAlignment="1">
      <alignment horizontal="center"/>
    </xf>
    <xf numFmtId="0" fontId="16" fillId="0" borderId="0" xfId="0" applyFont="1" applyAlignment="1">
      <alignment vertical="center"/>
    </xf>
    <xf numFmtId="0" fontId="13" fillId="7" borderId="15" xfId="0" applyFont="1" applyFill="1" applyBorder="1" applyAlignment="1">
      <alignment horizontal="center" vertical="center"/>
    </xf>
    <xf numFmtId="0" fontId="13" fillId="7" borderId="13" xfId="0" applyFont="1" applyFill="1" applyBorder="1" applyAlignment="1">
      <alignment horizontal="center" vertical="center"/>
    </xf>
    <xf numFmtId="0" fontId="13" fillId="7" borderId="20" xfId="0" applyFont="1" applyFill="1" applyBorder="1" applyAlignment="1">
      <alignment horizontal="center" vertical="center"/>
    </xf>
    <xf numFmtId="0" fontId="13" fillId="7" borderId="22" xfId="0" applyFont="1" applyFill="1" applyBorder="1"/>
    <xf numFmtId="0" fontId="14" fillId="7" borderId="23" xfId="0" applyFont="1" applyFill="1" applyBorder="1" applyAlignment="1">
      <alignment horizontal="center" vertical="center"/>
    </xf>
    <xf numFmtId="0" fontId="13" fillId="7" borderId="23" xfId="0" applyFont="1" applyFill="1" applyBorder="1" applyAlignment="1">
      <alignment horizontal="center"/>
    </xf>
    <xf numFmtId="0" fontId="17" fillId="0" borderId="0" xfId="0" applyFont="1"/>
    <xf numFmtId="0" fontId="18" fillId="0" borderId="0" xfId="0" applyFont="1"/>
    <xf numFmtId="0" fontId="5" fillId="0" borderId="34" xfId="0" applyFont="1" applyBorder="1" applyAlignment="1">
      <alignment horizontal="left" vertical="center" wrapText="1"/>
    </xf>
    <xf numFmtId="0" fontId="5" fillId="0" borderId="0" xfId="0" applyFont="1" applyAlignment="1">
      <alignment horizontal="left" vertical="center" wrapText="1"/>
    </xf>
    <xf numFmtId="0" fontId="2" fillId="0" borderId="33" xfId="0" applyFont="1" applyBorder="1" applyAlignment="1">
      <alignment horizontal="left" vertical="center" wrapText="1"/>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9" fontId="3" fillId="0" borderId="7" xfId="0" applyNumberFormat="1" applyFont="1" applyBorder="1" applyAlignment="1">
      <alignment horizontal="center" vertical="center"/>
    </xf>
    <xf numFmtId="9" fontId="3" fillId="0" borderId="8" xfId="0" applyNumberFormat="1" applyFont="1" applyBorder="1" applyAlignment="1">
      <alignment horizontal="center"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2" fillId="6" borderId="11" xfId="0" applyFont="1" applyFill="1" applyBorder="1" applyAlignment="1">
      <alignment horizontal="center" vertical="center"/>
    </xf>
    <xf numFmtId="0" fontId="2" fillId="6" borderId="12" xfId="0" applyFont="1" applyFill="1" applyBorder="1" applyAlignment="1">
      <alignment horizontal="center" vertical="center"/>
    </xf>
    <xf numFmtId="0" fontId="13" fillId="7" borderId="20" xfId="0" applyFont="1" applyFill="1" applyBorder="1" applyAlignment="1">
      <alignment horizontal="left" vertical="center"/>
    </xf>
    <xf numFmtId="0" fontId="13" fillId="7" borderId="21" xfId="0" applyFont="1" applyFill="1" applyBorder="1" applyAlignment="1">
      <alignment horizontal="left" vertical="center"/>
    </xf>
    <xf numFmtId="44" fontId="2" fillId="4" borderId="11" xfId="1" applyFont="1" applyFill="1" applyBorder="1" applyAlignment="1">
      <alignment horizontal="center" vertical="center"/>
    </xf>
    <xf numFmtId="44" fontId="2" fillId="4" borderId="12" xfId="1" applyFont="1" applyFill="1" applyBorder="1" applyAlignment="1">
      <alignment horizontal="center" vertical="center"/>
    </xf>
    <xf numFmtId="0" fontId="2" fillId="5" borderId="11" xfId="0" applyFont="1" applyFill="1" applyBorder="1" applyAlignment="1">
      <alignment horizontal="center" vertical="center"/>
    </xf>
    <xf numFmtId="0" fontId="2" fillId="5" borderId="12" xfId="0" applyFont="1" applyFill="1" applyBorder="1" applyAlignment="1">
      <alignment horizontal="center" vertical="center"/>
    </xf>
    <xf numFmtId="0" fontId="3" fillId="6" borderId="7" xfId="0" applyFont="1" applyFill="1" applyBorder="1" applyAlignment="1">
      <alignment horizontal="center"/>
    </xf>
    <xf numFmtId="0" fontId="3" fillId="6" borderId="8" xfId="0" applyFont="1" applyFill="1" applyBorder="1" applyAlignment="1">
      <alignment horizontal="center"/>
    </xf>
    <xf numFmtId="0" fontId="12" fillId="6" borderId="11" xfId="0" applyFont="1" applyFill="1" applyBorder="1" applyAlignment="1">
      <alignment horizontal="center"/>
    </xf>
    <xf numFmtId="0" fontId="12" fillId="6" borderId="12" xfId="0" applyFont="1" applyFill="1" applyBorder="1" applyAlignment="1">
      <alignment horizontal="center"/>
    </xf>
    <xf numFmtId="0" fontId="13" fillId="7" borderId="15" xfId="0" applyFont="1" applyFill="1" applyBorder="1" applyAlignment="1">
      <alignment horizontal="left" vertical="center" wrapText="1"/>
    </xf>
    <xf numFmtId="0" fontId="13" fillId="7" borderId="15" xfId="0" applyFont="1" applyFill="1" applyBorder="1" applyAlignment="1">
      <alignment horizontal="left" vertical="center"/>
    </xf>
    <xf numFmtId="0" fontId="13" fillId="7" borderId="16" xfId="0" applyFont="1" applyFill="1" applyBorder="1" applyAlignment="1">
      <alignment horizontal="left" vertical="center"/>
    </xf>
    <xf numFmtId="0" fontId="13" fillId="7" borderId="13" xfId="0" applyFont="1" applyFill="1" applyBorder="1" applyAlignment="1">
      <alignment horizontal="left" vertical="center"/>
    </xf>
    <xf numFmtId="0" fontId="13" fillId="7" borderId="18" xfId="0" applyFont="1" applyFill="1" applyBorder="1" applyAlignment="1">
      <alignment horizontal="left" vertical="center"/>
    </xf>
    <xf numFmtId="164" fontId="2" fillId="6" borderId="26" xfId="0" applyNumberFormat="1" applyFont="1" applyFill="1" applyBorder="1" applyAlignment="1">
      <alignment horizontal="center" vertical="center"/>
    </xf>
    <xf numFmtId="164" fontId="2" fillId="6" borderId="27" xfId="0" applyNumberFormat="1" applyFont="1" applyFill="1" applyBorder="1" applyAlignment="1">
      <alignment horizontal="center" vertical="center"/>
    </xf>
    <xf numFmtId="0" fontId="2" fillId="6" borderId="31" xfId="0" applyFont="1" applyFill="1" applyBorder="1" applyAlignment="1">
      <alignment horizontal="center"/>
    </xf>
    <xf numFmtId="0" fontId="2" fillId="6" borderId="32" xfId="0" applyFont="1" applyFill="1" applyBorder="1" applyAlignment="1">
      <alignment horizontal="center"/>
    </xf>
    <xf numFmtId="9" fontId="3" fillId="6" borderId="11" xfId="0" applyNumberFormat="1" applyFont="1" applyFill="1" applyBorder="1" applyAlignment="1">
      <alignment horizontal="center"/>
    </xf>
    <xf numFmtId="0" fontId="3" fillId="6" borderId="12" xfId="0" applyFont="1" applyFill="1" applyBorder="1" applyAlignment="1">
      <alignment horizontal="center"/>
    </xf>
    <xf numFmtId="0" fontId="13" fillId="7" borderId="23" xfId="0" applyFont="1" applyFill="1" applyBorder="1" applyAlignment="1">
      <alignment horizontal="left" vertical="center" wrapText="1"/>
    </xf>
    <xf numFmtId="0" fontId="13" fillId="7" borderId="24" xfId="0" applyFont="1" applyFill="1" applyBorder="1" applyAlignment="1">
      <alignment horizontal="left" vertical="center" wrapText="1"/>
    </xf>
    <xf numFmtId="0" fontId="14" fillId="7" borderId="15" xfId="0" applyFont="1" applyFill="1" applyBorder="1" applyAlignment="1">
      <alignment horizontal="center" vertical="center"/>
    </xf>
    <xf numFmtId="0" fontId="14" fillId="7" borderId="13" xfId="0" applyFont="1" applyFill="1" applyBorder="1" applyAlignment="1">
      <alignment horizontal="center" vertical="center"/>
    </xf>
    <xf numFmtId="0" fontId="14" fillId="7" borderId="20" xfId="0" applyFont="1" applyFill="1" applyBorder="1" applyAlignment="1">
      <alignment horizontal="center" vertical="center"/>
    </xf>
    <xf numFmtId="0" fontId="13" fillId="7" borderId="14" xfId="0" applyFont="1" applyFill="1" applyBorder="1" applyAlignment="1">
      <alignment horizontal="center" vertical="center"/>
    </xf>
    <xf numFmtId="0" fontId="13" fillId="7" borderId="17" xfId="0" applyFont="1" applyFill="1" applyBorder="1" applyAlignment="1">
      <alignment horizontal="center" vertical="center"/>
    </xf>
    <xf numFmtId="0" fontId="13" fillId="7" borderId="19" xfId="0" applyFont="1" applyFill="1" applyBorder="1" applyAlignment="1">
      <alignment horizontal="center" vertical="center"/>
    </xf>
    <xf numFmtId="0" fontId="2" fillId="6" borderId="26" xfId="0" applyFont="1" applyFill="1" applyBorder="1" applyAlignment="1">
      <alignment horizontal="center" vertical="center"/>
    </xf>
    <xf numFmtId="0" fontId="2" fillId="6" borderId="27" xfId="0" applyFont="1" applyFill="1" applyBorder="1" applyAlignment="1">
      <alignment horizontal="center" vertical="center"/>
    </xf>
    <xf numFmtId="0" fontId="2" fillId="6" borderId="11" xfId="0" applyFont="1" applyFill="1" applyBorder="1" applyAlignment="1">
      <alignment horizontal="center"/>
    </xf>
    <xf numFmtId="0" fontId="2" fillId="6" borderId="12" xfId="0" applyFont="1" applyFill="1" applyBorder="1" applyAlignment="1">
      <alignment horizontal="center"/>
    </xf>
    <xf numFmtId="9" fontId="2" fillId="6" borderId="31" xfId="0" applyNumberFormat="1" applyFont="1" applyFill="1" applyBorder="1" applyAlignment="1">
      <alignment horizontal="center"/>
    </xf>
    <xf numFmtId="9" fontId="2" fillId="6" borderId="11" xfId="0" applyNumberFormat="1" applyFont="1" applyFill="1" applyBorder="1" applyAlignment="1">
      <alignment horizontal="center"/>
    </xf>
  </cellXfs>
  <cellStyles count="2">
    <cellStyle name="Standard" xfId="0" builtinId="0"/>
    <cellStyle name="Währung" xfId="1" builtinId="4"/>
  </cellStyles>
  <dxfs count="0"/>
  <tableStyles count="0" defaultTableStyle="TableStyleMedium2" defaultPivotStyle="PivotStyleLight16"/>
  <colors>
    <mruColors>
      <color rgb="FFFEFEC7"/>
      <color rgb="FFF5FFBA"/>
      <color rgb="FFF2EF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78395</xdr:colOff>
      <xdr:row>62</xdr:row>
      <xdr:rowOff>172469</xdr:rowOff>
    </xdr:from>
    <xdr:to>
      <xdr:col>5</xdr:col>
      <xdr:colOff>468595</xdr:colOff>
      <xdr:row>62</xdr:row>
      <xdr:rowOff>1395432</xdr:rowOff>
    </xdr:to>
    <xdr:pic>
      <xdr:nvPicPr>
        <xdr:cNvPr id="2" name="Grafik 1">
          <a:extLst>
            <a:ext uri="{FF2B5EF4-FFF2-40B4-BE49-F238E27FC236}">
              <a16:creationId xmlns:a16="http://schemas.microsoft.com/office/drawing/2014/main" id="{2CD485E7-4336-6F9A-B5CB-3672E85C943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395" y="17199876"/>
          <a:ext cx="9339898" cy="1222963"/>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66"/>
  <sheetViews>
    <sheetView tabSelected="1" zoomScale="80" zoomScaleNormal="80" zoomScalePageLayoutView="75" workbookViewId="0">
      <selection activeCell="G12" sqref="G12"/>
    </sheetView>
  </sheetViews>
  <sheetFormatPr baseColWidth="10" defaultColWidth="11.5" defaultRowHeight="15" x14ac:dyDescent="0.2"/>
  <cols>
    <col min="1" max="1" width="4.5" style="1" customWidth="1"/>
    <col min="2" max="2" width="69.5" style="1" customWidth="1"/>
    <col min="3" max="6" width="14.6640625" style="3" customWidth="1"/>
    <col min="7" max="10" width="11.5" style="1"/>
    <col min="11" max="11" width="14.5" style="1" customWidth="1"/>
    <col min="12" max="16384" width="11.5" style="1"/>
  </cols>
  <sheetData>
    <row r="1" spans="1:10" ht="79" customHeight="1" x14ac:dyDescent="0.35">
      <c r="B1" s="72" t="s">
        <v>83</v>
      </c>
    </row>
    <row r="3" spans="1:10" ht="19" x14ac:dyDescent="0.25">
      <c r="B3" s="73" t="s">
        <v>82</v>
      </c>
    </row>
    <row r="4" spans="1:10" ht="19" x14ac:dyDescent="0.25">
      <c r="B4" s="73" t="s">
        <v>81</v>
      </c>
    </row>
    <row r="6" spans="1:10" ht="16" thickBot="1" x14ac:dyDescent="0.25"/>
    <row r="7" spans="1:10" ht="17" thickTop="1" thickBot="1" x14ac:dyDescent="0.25">
      <c r="B7" s="2" t="s">
        <v>80</v>
      </c>
    </row>
    <row r="8" spans="1:10" ht="16" thickTop="1" x14ac:dyDescent="0.2"/>
    <row r="9" spans="1:10" ht="16" thickBot="1" x14ac:dyDescent="0.25">
      <c r="B9" s="4" t="s">
        <v>0</v>
      </c>
    </row>
    <row r="10" spans="1:10" ht="16" thickBot="1" x14ac:dyDescent="0.25">
      <c r="B10" s="5" t="s">
        <v>1</v>
      </c>
      <c r="C10" s="6">
        <v>0.7</v>
      </c>
      <c r="D10" s="7" t="s">
        <v>2</v>
      </c>
      <c r="G10" s="8" t="s">
        <v>3</v>
      </c>
    </row>
    <row r="11" spans="1:10" ht="16" thickBot="1" x14ac:dyDescent="0.25">
      <c r="B11" s="5" t="s">
        <v>4</v>
      </c>
      <c r="C11" s="6">
        <v>0.3</v>
      </c>
      <c r="D11" s="7" t="s">
        <v>2</v>
      </c>
      <c r="G11" s="9"/>
      <c r="I11" s="9"/>
    </row>
    <row r="12" spans="1:10" x14ac:dyDescent="0.2">
      <c r="C12" s="10"/>
    </row>
    <row r="13" spans="1:10" x14ac:dyDescent="0.2">
      <c r="C13" s="10"/>
    </row>
    <row r="14" spans="1:10" x14ac:dyDescent="0.2">
      <c r="C14" s="10"/>
    </row>
    <row r="15" spans="1:10" ht="16" thickBot="1" x14ac:dyDescent="0.25">
      <c r="C15" s="11"/>
      <c r="E15" s="12"/>
      <c r="F15" s="12"/>
      <c r="G15" s="8"/>
      <c r="I15" s="8"/>
    </row>
    <row r="16" spans="1:10" ht="37.5" customHeight="1" thickTop="1" thickBot="1" x14ac:dyDescent="0.25">
      <c r="A16" s="13"/>
      <c r="B16" s="14"/>
      <c r="C16" s="77" t="s">
        <v>0</v>
      </c>
      <c r="D16" s="78"/>
      <c r="E16" s="79" t="s">
        <v>5</v>
      </c>
      <c r="F16" s="80"/>
      <c r="G16" s="77" t="s">
        <v>6</v>
      </c>
      <c r="H16" s="78"/>
      <c r="I16" s="77" t="s">
        <v>69</v>
      </c>
      <c r="J16" s="78"/>
    </row>
    <row r="17" spans="1:13" ht="49" thickBot="1" x14ac:dyDescent="0.25">
      <c r="A17" s="15"/>
      <c r="B17" s="16" t="s">
        <v>77</v>
      </c>
      <c r="C17" s="17" t="s">
        <v>7</v>
      </c>
      <c r="D17" s="18" t="s">
        <v>8</v>
      </c>
      <c r="E17" s="19" t="s">
        <v>9</v>
      </c>
      <c r="F17" s="20" t="s">
        <v>10</v>
      </c>
      <c r="G17" s="19" t="s">
        <v>9</v>
      </c>
      <c r="H17" s="20" t="s">
        <v>10</v>
      </c>
      <c r="I17" s="19" t="s">
        <v>9</v>
      </c>
      <c r="J17" s="20" t="s">
        <v>10</v>
      </c>
    </row>
    <row r="18" spans="1:13" s="4" customFormat="1" ht="16" thickBot="1" x14ac:dyDescent="0.25">
      <c r="A18" s="83" t="s">
        <v>56</v>
      </c>
      <c r="B18" s="84"/>
      <c r="C18" s="81">
        <f xml:space="preserve"> C10</f>
        <v>0.7</v>
      </c>
      <c r="D18" s="82"/>
      <c r="E18" s="21"/>
      <c r="F18" s="22"/>
      <c r="G18" s="21"/>
      <c r="H18" s="22"/>
      <c r="I18" s="21"/>
      <c r="J18" s="22"/>
    </row>
    <row r="19" spans="1:13" ht="15" customHeight="1" thickBot="1" x14ac:dyDescent="0.25">
      <c r="A19" s="23" t="s">
        <v>11</v>
      </c>
      <c r="B19" s="24" t="s">
        <v>48</v>
      </c>
      <c r="C19" s="25">
        <v>0.4</v>
      </c>
      <c r="D19" s="26">
        <f>SUM(D20:D24)</f>
        <v>1</v>
      </c>
      <c r="E19" s="85">
        <f xml:space="preserve"> F20+F22+F24+F23+F21</f>
        <v>100</v>
      </c>
      <c r="F19" s="86"/>
      <c r="G19" s="85">
        <f xml:space="preserve"> H20+H23+H22+H24+H21</f>
        <v>82.5</v>
      </c>
      <c r="H19" s="86"/>
      <c r="I19" s="85">
        <f xml:space="preserve"> J20+J23+J22+J24+J21</f>
        <v>86</v>
      </c>
      <c r="J19" s="86"/>
    </row>
    <row r="20" spans="1:13" ht="48.75" customHeight="1" thickBot="1" x14ac:dyDescent="0.25">
      <c r="A20" s="27" t="s">
        <v>12</v>
      </c>
      <c r="B20" s="28" t="s">
        <v>52</v>
      </c>
      <c r="C20" s="29"/>
      <c r="D20" s="30">
        <v>0.25</v>
      </c>
      <c r="E20" s="31">
        <v>100</v>
      </c>
      <c r="F20" s="32">
        <f>$D$20*E20</f>
        <v>25</v>
      </c>
      <c r="G20" s="31">
        <v>90</v>
      </c>
      <c r="H20" s="32">
        <f>$D$20*G20</f>
        <v>22.5</v>
      </c>
      <c r="I20" s="31">
        <v>95</v>
      </c>
      <c r="J20" s="32">
        <f>$D$20*I20</f>
        <v>23.75</v>
      </c>
      <c r="K20" s="65" t="s">
        <v>79</v>
      </c>
    </row>
    <row r="21" spans="1:13" ht="30.75" customHeight="1" thickBot="1" x14ac:dyDescent="0.25">
      <c r="A21" s="33" t="s">
        <v>54</v>
      </c>
      <c r="B21" s="28" t="s">
        <v>53</v>
      </c>
      <c r="C21" s="29"/>
      <c r="D21" s="30">
        <v>0.4</v>
      </c>
      <c r="E21" s="31">
        <v>100</v>
      </c>
      <c r="F21" s="32">
        <f>E21*$D$21</f>
        <v>40</v>
      </c>
      <c r="G21" s="31">
        <v>75</v>
      </c>
      <c r="H21" s="32">
        <f>G21*$D$21</f>
        <v>30</v>
      </c>
      <c r="I21" s="31">
        <v>80</v>
      </c>
      <c r="J21" s="32">
        <f>I21*$D$21</f>
        <v>32</v>
      </c>
    </row>
    <row r="22" spans="1:13" ht="16.5" customHeight="1" thickBot="1" x14ac:dyDescent="0.25">
      <c r="A22" s="34" t="s">
        <v>14</v>
      </c>
      <c r="B22" s="28" t="s">
        <v>50</v>
      </c>
      <c r="C22" s="29"/>
      <c r="D22" s="30">
        <v>0.15</v>
      </c>
      <c r="E22" s="31">
        <v>100</v>
      </c>
      <c r="F22" s="32">
        <f>$D$22*E22</f>
        <v>15</v>
      </c>
      <c r="G22" s="31">
        <v>80</v>
      </c>
      <c r="H22" s="32">
        <f>$D$22*G22</f>
        <v>12</v>
      </c>
      <c r="I22" s="31">
        <v>85</v>
      </c>
      <c r="J22" s="32">
        <f>$D$22*I22</f>
        <v>12.75</v>
      </c>
    </row>
    <row r="23" spans="1:13" ht="17" thickBot="1" x14ac:dyDescent="0.25">
      <c r="A23" s="34" t="s">
        <v>15</v>
      </c>
      <c r="B23" s="28" t="s">
        <v>49</v>
      </c>
      <c r="C23" s="29"/>
      <c r="D23" s="30">
        <v>0.1</v>
      </c>
      <c r="E23" s="31">
        <v>100</v>
      </c>
      <c r="F23" s="32">
        <f>$D$23*E23</f>
        <v>10</v>
      </c>
      <c r="G23" s="31">
        <v>90</v>
      </c>
      <c r="H23" s="32">
        <f>$D$23*G23</f>
        <v>9</v>
      </c>
      <c r="I23" s="31">
        <v>90</v>
      </c>
      <c r="J23" s="32">
        <f>$D$23*I23</f>
        <v>9</v>
      </c>
    </row>
    <row r="24" spans="1:13" ht="18" customHeight="1" thickBot="1" x14ac:dyDescent="0.25">
      <c r="A24" s="34" t="s">
        <v>55</v>
      </c>
      <c r="B24" s="28" t="s">
        <v>51</v>
      </c>
      <c r="C24" s="29"/>
      <c r="D24" s="30">
        <v>0.1</v>
      </c>
      <c r="E24" s="31">
        <v>100</v>
      </c>
      <c r="F24" s="32">
        <f>$D$24*E24</f>
        <v>10</v>
      </c>
      <c r="G24" s="31">
        <v>90</v>
      </c>
      <c r="H24" s="32">
        <f>$D$24*G24</f>
        <v>9</v>
      </c>
      <c r="I24" s="31">
        <v>85</v>
      </c>
      <c r="J24" s="32">
        <f>$D$24*I24</f>
        <v>8.5</v>
      </c>
    </row>
    <row r="25" spans="1:13" ht="16" thickBot="1" x14ac:dyDescent="0.25">
      <c r="A25" s="23" t="s">
        <v>16</v>
      </c>
      <c r="B25" s="24" t="s">
        <v>44</v>
      </c>
      <c r="C25" s="25">
        <v>0.4</v>
      </c>
      <c r="D25" s="26">
        <f>SUM(D26:D28)</f>
        <v>1</v>
      </c>
      <c r="E25" s="85">
        <f xml:space="preserve"> F26+F27+F28</f>
        <v>100</v>
      </c>
      <c r="F25" s="86"/>
      <c r="G25" s="85">
        <f xml:space="preserve"> H26+H27+H28</f>
        <v>92.5</v>
      </c>
      <c r="H25" s="86"/>
      <c r="I25" s="85">
        <f xml:space="preserve"> J26+J27+J28</f>
        <v>95</v>
      </c>
      <c r="J25" s="86"/>
    </row>
    <row r="26" spans="1:13" ht="30" customHeight="1" thickBot="1" x14ac:dyDescent="0.25">
      <c r="A26" s="34" t="s">
        <v>17</v>
      </c>
      <c r="B26" s="35" t="s">
        <v>45</v>
      </c>
      <c r="C26" s="29"/>
      <c r="D26" s="30">
        <v>0.25</v>
      </c>
      <c r="E26" s="31">
        <v>100</v>
      </c>
      <c r="F26" s="32">
        <f>$D$26*E26</f>
        <v>25</v>
      </c>
      <c r="G26" s="31">
        <v>100</v>
      </c>
      <c r="H26" s="32">
        <f>$D$26*G26</f>
        <v>25</v>
      </c>
      <c r="I26" s="31">
        <v>100</v>
      </c>
      <c r="J26" s="32">
        <f>$D$26*I26</f>
        <v>25</v>
      </c>
      <c r="M26" s="9"/>
    </row>
    <row r="27" spans="1:13" ht="30" customHeight="1" thickBot="1" x14ac:dyDescent="0.25">
      <c r="A27" s="34" t="s">
        <v>18</v>
      </c>
      <c r="B27" s="28" t="s">
        <v>46</v>
      </c>
      <c r="C27" s="29"/>
      <c r="D27" s="30">
        <v>0.5</v>
      </c>
      <c r="E27" s="31">
        <v>100</v>
      </c>
      <c r="F27" s="32">
        <f>$D$27*E27</f>
        <v>50</v>
      </c>
      <c r="G27" s="31">
        <v>95</v>
      </c>
      <c r="H27" s="32">
        <f>$D$27*G27</f>
        <v>47.5</v>
      </c>
      <c r="I27" s="31">
        <v>95</v>
      </c>
      <c r="J27" s="32">
        <f>$D$27*I27</f>
        <v>47.5</v>
      </c>
    </row>
    <row r="28" spans="1:13" ht="30" customHeight="1" thickBot="1" x14ac:dyDescent="0.25">
      <c r="A28" s="34" t="s">
        <v>19</v>
      </c>
      <c r="B28" s="35" t="s">
        <v>20</v>
      </c>
      <c r="C28" s="29"/>
      <c r="D28" s="30">
        <v>0.25</v>
      </c>
      <c r="E28" s="31">
        <v>100</v>
      </c>
      <c r="F28" s="32">
        <f>$D$28*E28</f>
        <v>25</v>
      </c>
      <c r="G28" s="31">
        <v>80</v>
      </c>
      <c r="H28" s="32">
        <f>$D$28*G28</f>
        <v>20</v>
      </c>
      <c r="I28" s="31">
        <v>90</v>
      </c>
      <c r="J28" s="32">
        <f>$D$28*I28</f>
        <v>22.5</v>
      </c>
    </row>
    <row r="29" spans="1:13" ht="16" thickBot="1" x14ac:dyDescent="0.25">
      <c r="A29" s="23" t="s">
        <v>21</v>
      </c>
      <c r="B29" s="24" t="s">
        <v>47</v>
      </c>
      <c r="C29" s="25">
        <v>0.2</v>
      </c>
      <c r="D29" s="26">
        <f>SUM(D30:D48)</f>
        <v>1</v>
      </c>
      <c r="E29" s="85">
        <f>F30</f>
        <v>100</v>
      </c>
      <c r="F29" s="86"/>
      <c r="G29" s="85">
        <f>H30</f>
        <v>80</v>
      </c>
      <c r="H29" s="86"/>
      <c r="I29" s="85">
        <f>J30</f>
        <v>95</v>
      </c>
      <c r="J29" s="86"/>
    </row>
    <row r="30" spans="1:13" ht="30" customHeight="1" thickBot="1" x14ac:dyDescent="0.25">
      <c r="A30" s="36" t="s">
        <v>22</v>
      </c>
      <c r="B30" s="28" t="s">
        <v>13</v>
      </c>
      <c r="C30" s="29"/>
      <c r="D30" s="30">
        <v>1</v>
      </c>
      <c r="E30" s="31">
        <v>100</v>
      </c>
      <c r="F30" s="32">
        <f>$D$30*E30</f>
        <v>100</v>
      </c>
      <c r="G30" s="31">
        <v>80</v>
      </c>
      <c r="H30" s="32">
        <f>$D$30*G30</f>
        <v>80</v>
      </c>
      <c r="I30" s="31">
        <v>95</v>
      </c>
      <c r="J30" s="32">
        <f>$D$30*I30</f>
        <v>95</v>
      </c>
      <c r="L30" s="9"/>
    </row>
    <row r="31" spans="1:13" ht="16" thickBot="1" x14ac:dyDescent="0.25">
      <c r="A31" s="47"/>
      <c r="B31" s="46" t="s">
        <v>23</v>
      </c>
      <c r="C31" s="48"/>
      <c r="D31" s="49"/>
      <c r="E31" s="87">
        <f>E19+E25+E29</f>
        <v>300</v>
      </c>
      <c r="F31" s="88"/>
      <c r="G31" s="87">
        <f>G19+G25+G29</f>
        <v>255</v>
      </c>
      <c r="H31" s="88"/>
      <c r="I31" s="87">
        <f>I19+I25+I29</f>
        <v>276</v>
      </c>
      <c r="J31" s="88"/>
    </row>
    <row r="32" spans="1:13" ht="16" thickBot="1" x14ac:dyDescent="0.25">
      <c r="A32" s="47"/>
      <c r="B32" s="46" t="s">
        <v>24</v>
      </c>
      <c r="C32" s="87">
        <v>100</v>
      </c>
      <c r="D32" s="88"/>
      <c r="E32" s="87">
        <f>E19*C19+E25*C25+E29*C29</f>
        <v>100</v>
      </c>
      <c r="F32" s="88"/>
      <c r="G32" s="87">
        <f>G19*C19+G25*C25+G29*C29</f>
        <v>86</v>
      </c>
      <c r="H32" s="88"/>
      <c r="I32" s="87">
        <f>C19*I19+C25*I25+I29*$C29</f>
        <v>91.4</v>
      </c>
      <c r="J32" s="88"/>
    </row>
    <row r="33" spans="1:11" s="4" customFormat="1" ht="16" thickBot="1" x14ac:dyDescent="0.25">
      <c r="A33" s="83" t="s">
        <v>25</v>
      </c>
      <c r="B33" s="84"/>
      <c r="C33" s="81">
        <f xml:space="preserve"> C11</f>
        <v>0.3</v>
      </c>
      <c r="D33" s="82"/>
      <c r="E33" s="21"/>
      <c r="F33" s="22"/>
      <c r="G33" s="21"/>
      <c r="H33" s="22"/>
      <c r="I33" s="21"/>
      <c r="J33" s="22"/>
    </row>
    <row r="34" spans="1:11" ht="16" thickBot="1" x14ac:dyDescent="0.25">
      <c r="A34" s="34"/>
      <c r="B34" s="35" t="s">
        <v>26</v>
      </c>
      <c r="C34" s="93"/>
      <c r="D34" s="94"/>
      <c r="E34" s="91">
        <v>45000</v>
      </c>
      <c r="F34" s="92"/>
      <c r="G34" s="91">
        <v>48000</v>
      </c>
      <c r="H34" s="92"/>
      <c r="I34" s="91">
        <v>54000</v>
      </c>
      <c r="J34" s="92"/>
    </row>
    <row r="35" spans="1:11" ht="16" thickBot="1" x14ac:dyDescent="0.25">
      <c r="A35" s="34"/>
      <c r="B35" s="38" t="s">
        <v>27</v>
      </c>
      <c r="C35" s="39">
        <f>MIN(E34:J34)</f>
        <v>45000</v>
      </c>
      <c r="D35" s="40"/>
      <c r="E35" s="41"/>
      <c r="F35" s="37"/>
      <c r="G35" s="41"/>
      <c r="H35" s="37"/>
      <c r="I35" s="41"/>
      <c r="J35" s="37"/>
    </row>
    <row r="36" spans="1:11" ht="16" thickBot="1" x14ac:dyDescent="0.25">
      <c r="A36" s="34"/>
      <c r="B36" s="35" t="s">
        <v>70</v>
      </c>
      <c r="C36" s="42">
        <v>2</v>
      </c>
      <c r="D36" s="43"/>
      <c r="E36" s="41"/>
      <c r="F36" s="37"/>
      <c r="G36" s="41"/>
      <c r="H36" s="37"/>
      <c r="I36" s="41"/>
      <c r="J36" s="37"/>
      <c r="K36" s="8" t="s">
        <v>75</v>
      </c>
    </row>
    <row r="37" spans="1:11" ht="16" thickBot="1" x14ac:dyDescent="0.25">
      <c r="A37" s="34"/>
      <c r="B37" s="35" t="s">
        <v>28</v>
      </c>
      <c r="C37" s="29"/>
      <c r="D37" s="32"/>
      <c r="E37" s="93">
        <f>_xlfn.RANK.EQ(E34,$E$34:$J$34,-1)</f>
        <v>1</v>
      </c>
      <c r="F37" s="94"/>
      <c r="G37" s="93">
        <f t="shared" ref="G37" si="0">_xlfn.RANK.EQ(G34,$E$34:$J$34,-1)</f>
        <v>2</v>
      </c>
      <c r="H37" s="94"/>
      <c r="I37" s="93">
        <f t="shared" ref="I37" si="1">_xlfn.RANK.EQ(I34,$E$34:$J$34,-1)</f>
        <v>3</v>
      </c>
      <c r="J37" s="94"/>
      <c r="K37" s="8" t="s">
        <v>71</v>
      </c>
    </row>
    <row r="38" spans="1:11" ht="16" thickBot="1" x14ac:dyDescent="0.25">
      <c r="A38" s="50"/>
      <c r="B38" s="51" t="s">
        <v>29</v>
      </c>
      <c r="C38" s="118">
        <v>100</v>
      </c>
      <c r="D38" s="119"/>
      <c r="E38" s="104">
        <f>(($C$36*$C$35-E34)/$C$35)*($C$38*(1/($C$36-1)))</f>
        <v>100</v>
      </c>
      <c r="F38" s="105"/>
      <c r="G38" s="104">
        <f t="shared" ref="G38" si="2">(($C$36*$C$35-G34)/$C$35)*($C$38*(1/($C$36-1)))</f>
        <v>93.333333333333329</v>
      </c>
      <c r="H38" s="105"/>
      <c r="I38" s="104">
        <f t="shared" ref="I38" si="3">(($C$36*$C$35-I34)/$C$35)*($C$38*(1/($C$36-1)))</f>
        <v>80</v>
      </c>
      <c r="J38" s="105"/>
    </row>
    <row r="39" spans="1:11" ht="16" thickTop="1" x14ac:dyDescent="0.2">
      <c r="G39" s="3"/>
      <c r="H39" s="3"/>
      <c r="I39" s="3"/>
      <c r="J39" s="3"/>
    </row>
    <row r="40" spans="1:11" ht="16" thickBot="1" x14ac:dyDescent="0.25">
      <c r="G40" s="3"/>
      <c r="H40" s="3"/>
      <c r="I40" s="3"/>
      <c r="J40" s="3"/>
    </row>
    <row r="41" spans="1:11" ht="16" thickBot="1" x14ac:dyDescent="0.25">
      <c r="A41" s="52"/>
      <c r="B41" s="53" t="s">
        <v>30</v>
      </c>
      <c r="C41" s="122">
        <f>C18</f>
        <v>0.7</v>
      </c>
      <c r="D41" s="107"/>
      <c r="E41" s="106">
        <f>E32*$C$41</f>
        <v>70</v>
      </c>
      <c r="F41" s="107"/>
      <c r="G41" s="106">
        <f t="shared" ref="G41" si="4">G32*$C$41</f>
        <v>60.199999999999996</v>
      </c>
      <c r="H41" s="107"/>
      <c r="I41" s="106">
        <f t="shared" ref="I41" si="5">I32*$C$41</f>
        <v>63.98</v>
      </c>
      <c r="J41" s="107"/>
      <c r="K41" s="8" t="s">
        <v>72</v>
      </c>
    </row>
    <row r="42" spans="1:11" ht="16" thickBot="1" x14ac:dyDescent="0.25">
      <c r="A42" s="54"/>
      <c r="B42" s="55" t="s">
        <v>31</v>
      </c>
      <c r="C42" s="123">
        <f>C33</f>
        <v>0.3</v>
      </c>
      <c r="D42" s="121"/>
      <c r="E42" s="120">
        <f>E38*$C$42</f>
        <v>30</v>
      </c>
      <c r="F42" s="121"/>
      <c r="G42" s="120">
        <f t="shared" ref="G42" si="6">G38*$C$42</f>
        <v>27.999999999999996</v>
      </c>
      <c r="H42" s="121"/>
      <c r="I42" s="120">
        <f t="shared" ref="I42" si="7">I38*$C$42</f>
        <v>24</v>
      </c>
      <c r="J42" s="121"/>
      <c r="K42" s="8"/>
    </row>
    <row r="43" spans="1:11" s="4" customFormat="1" ht="16" thickBot="1" x14ac:dyDescent="0.25">
      <c r="A43" s="56"/>
      <c r="B43" s="57" t="s">
        <v>32</v>
      </c>
      <c r="C43" s="108">
        <f>C42+C41</f>
        <v>1</v>
      </c>
      <c r="D43" s="109"/>
      <c r="E43" s="95">
        <f>E41+E42</f>
        <v>100</v>
      </c>
      <c r="F43" s="96"/>
      <c r="G43" s="95">
        <f>G41+G42</f>
        <v>88.199999999999989</v>
      </c>
      <c r="H43" s="96"/>
      <c r="I43" s="95">
        <f>I41+I42</f>
        <v>87.97999999999999</v>
      </c>
      <c r="J43" s="96"/>
      <c r="K43" s="8"/>
    </row>
    <row r="44" spans="1:11" s="4" customFormat="1" ht="17" thickBot="1" x14ac:dyDescent="0.25">
      <c r="A44" s="56"/>
      <c r="B44" s="58" t="s">
        <v>28</v>
      </c>
      <c r="C44" s="59"/>
      <c r="D44" s="60"/>
      <c r="E44" s="97">
        <f>_xlfn.RANK.EQ(E43,$E$43:$J$43)</f>
        <v>1</v>
      </c>
      <c r="F44" s="98"/>
      <c r="G44" s="97">
        <f t="shared" ref="G44" si="8">_xlfn.RANK.EQ(G43,$E$43:$J$43)</f>
        <v>2</v>
      </c>
      <c r="H44" s="98"/>
      <c r="I44" s="97">
        <f t="shared" ref="I44" si="9">_xlfn.RANK.EQ(I43,$E$43:$J$43)</f>
        <v>3</v>
      </c>
      <c r="J44" s="98"/>
      <c r="K44" s="8"/>
    </row>
    <row r="45" spans="1:11" ht="16" thickBot="1" x14ac:dyDescent="0.25">
      <c r="A45" s="61"/>
      <c r="B45" s="62"/>
      <c r="C45" s="63"/>
      <c r="D45" s="64"/>
      <c r="E45" s="63"/>
      <c r="F45" s="64"/>
      <c r="G45" s="63"/>
      <c r="H45" s="64"/>
      <c r="I45" s="63"/>
      <c r="J45" s="64"/>
    </row>
    <row r="46" spans="1:11" ht="51.75" customHeight="1" thickTop="1" x14ac:dyDescent="0.2">
      <c r="A46" s="76" t="s">
        <v>33</v>
      </c>
      <c r="B46" s="76"/>
    </row>
    <row r="47" spans="1:11" ht="15.75" customHeight="1" x14ac:dyDescent="0.2">
      <c r="A47" s="44"/>
      <c r="B47" s="44"/>
    </row>
    <row r="48" spans="1:11" ht="15.75" customHeight="1" x14ac:dyDescent="0.2">
      <c r="A48" s="44"/>
      <c r="B48" s="44"/>
    </row>
    <row r="49" spans="1:24" ht="16" thickBot="1" x14ac:dyDescent="0.25">
      <c r="B49" s="4" t="s">
        <v>34</v>
      </c>
    </row>
    <row r="50" spans="1:24" ht="27" customHeight="1" x14ac:dyDescent="0.2">
      <c r="A50" s="115" t="s">
        <v>35</v>
      </c>
      <c r="B50" s="112" t="s">
        <v>48</v>
      </c>
      <c r="C50" s="66" t="s">
        <v>36</v>
      </c>
      <c r="D50" s="99" t="s">
        <v>57</v>
      </c>
      <c r="E50" s="100"/>
      <c r="F50" s="100"/>
      <c r="G50" s="101"/>
      <c r="K50" s="9"/>
    </row>
    <row r="51" spans="1:24" x14ac:dyDescent="0.2">
      <c r="A51" s="116"/>
      <c r="B51" s="113"/>
      <c r="C51" s="67" t="s">
        <v>37</v>
      </c>
      <c r="D51" s="102" t="s">
        <v>68</v>
      </c>
      <c r="E51" s="102"/>
      <c r="F51" s="102"/>
      <c r="G51" s="103"/>
    </row>
    <row r="52" spans="1:24" x14ac:dyDescent="0.2">
      <c r="A52" s="116"/>
      <c r="B52" s="113"/>
      <c r="C52" s="67" t="s">
        <v>38</v>
      </c>
      <c r="D52" s="102" t="s">
        <v>58</v>
      </c>
      <c r="E52" s="102"/>
      <c r="F52" s="102"/>
      <c r="G52" s="103"/>
    </row>
    <row r="53" spans="1:24" ht="16" thickBot="1" x14ac:dyDescent="0.25">
      <c r="A53" s="117"/>
      <c r="B53" s="114"/>
      <c r="C53" s="68" t="s">
        <v>39</v>
      </c>
      <c r="D53" s="89" t="s">
        <v>59</v>
      </c>
      <c r="E53" s="89"/>
      <c r="F53" s="89"/>
      <c r="G53" s="90"/>
    </row>
    <row r="54" spans="1:24" ht="15" customHeight="1" x14ac:dyDescent="0.2">
      <c r="A54" s="115" t="s">
        <v>40</v>
      </c>
      <c r="B54" s="112" t="s">
        <v>44</v>
      </c>
      <c r="C54" s="66" t="s">
        <v>36</v>
      </c>
      <c r="D54" s="99" t="s">
        <v>60</v>
      </c>
      <c r="E54" s="100"/>
      <c r="F54" s="100"/>
      <c r="G54" s="101"/>
      <c r="K54" s="9"/>
    </row>
    <row r="55" spans="1:24" x14ac:dyDescent="0.2">
      <c r="A55" s="116"/>
      <c r="B55" s="113"/>
      <c r="C55" s="67" t="s">
        <v>37</v>
      </c>
      <c r="D55" s="102" t="s">
        <v>61</v>
      </c>
      <c r="E55" s="102"/>
      <c r="F55" s="102"/>
      <c r="G55" s="103"/>
    </row>
    <row r="56" spans="1:24" x14ac:dyDescent="0.2">
      <c r="A56" s="116"/>
      <c r="B56" s="113"/>
      <c r="C56" s="67" t="s">
        <v>38</v>
      </c>
      <c r="D56" s="102" t="s">
        <v>62</v>
      </c>
      <c r="E56" s="102"/>
      <c r="F56" s="102"/>
      <c r="G56" s="103"/>
    </row>
    <row r="57" spans="1:24" ht="16" thickBot="1" x14ac:dyDescent="0.25">
      <c r="A57" s="117"/>
      <c r="B57" s="114"/>
      <c r="C57" s="68" t="s">
        <v>39</v>
      </c>
      <c r="D57" s="89" t="s">
        <v>63</v>
      </c>
      <c r="E57" s="89"/>
      <c r="F57" s="89"/>
      <c r="G57" s="90"/>
    </row>
    <row r="58" spans="1:24" ht="28.5" customHeight="1" thickBot="1" x14ac:dyDescent="0.25">
      <c r="A58" s="115" t="s">
        <v>41</v>
      </c>
      <c r="B58" s="112" t="s">
        <v>47</v>
      </c>
      <c r="C58" s="66" t="s">
        <v>36</v>
      </c>
      <c r="D58" s="99" t="s">
        <v>64</v>
      </c>
      <c r="E58" s="100"/>
      <c r="F58" s="100"/>
      <c r="G58" s="101"/>
      <c r="K58" s="9"/>
      <c r="P58" s="9"/>
      <c r="R58" s="9"/>
      <c r="X58" s="9" t="s">
        <v>42</v>
      </c>
    </row>
    <row r="59" spans="1:24" ht="29.25" customHeight="1" thickBot="1" x14ac:dyDescent="0.25">
      <c r="A59" s="116"/>
      <c r="B59" s="113"/>
      <c r="C59" s="67" t="s">
        <v>37</v>
      </c>
      <c r="D59" s="99" t="s">
        <v>65</v>
      </c>
      <c r="E59" s="100"/>
      <c r="F59" s="100"/>
      <c r="G59" s="101"/>
    </row>
    <row r="60" spans="1:24" ht="29.25" customHeight="1" x14ac:dyDescent="0.2">
      <c r="A60" s="116"/>
      <c r="B60" s="113"/>
      <c r="C60" s="67" t="s">
        <v>38</v>
      </c>
      <c r="D60" s="99" t="s">
        <v>66</v>
      </c>
      <c r="E60" s="100"/>
      <c r="F60" s="100"/>
      <c r="G60" s="101"/>
    </row>
    <row r="61" spans="1:24" ht="16" thickBot="1" x14ac:dyDescent="0.25">
      <c r="A61" s="117"/>
      <c r="B61" s="114"/>
      <c r="C61" s="68" t="s">
        <v>39</v>
      </c>
      <c r="D61" s="89" t="s">
        <v>67</v>
      </c>
      <c r="E61" s="89"/>
      <c r="F61" s="89"/>
      <c r="G61" s="90"/>
      <c r="H61" s="1" t="s">
        <v>73</v>
      </c>
    </row>
    <row r="62" spans="1:24" ht="109.5" customHeight="1" thickBot="1" x14ac:dyDescent="0.25">
      <c r="A62" s="69" t="s">
        <v>78</v>
      </c>
      <c r="B62" s="70" t="s">
        <v>43</v>
      </c>
      <c r="C62" s="71"/>
      <c r="D62" s="110" t="s">
        <v>76</v>
      </c>
      <c r="E62" s="110"/>
      <c r="F62" s="110"/>
      <c r="G62" s="111"/>
      <c r="H62" s="74" t="s">
        <v>74</v>
      </c>
      <c r="I62" s="75"/>
      <c r="J62" s="75"/>
      <c r="K62" s="75"/>
      <c r="L62" s="75"/>
      <c r="M62" s="75"/>
      <c r="N62" s="75"/>
      <c r="O62" s="45"/>
      <c r="P62" s="45"/>
      <c r="Q62" s="45"/>
      <c r="R62" s="45"/>
      <c r="S62" s="45"/>
      <c r="T62" s="45"/>
    </row>
    <row r="63" spans="1:24" ht="114.75" customHeight="1" x14ac:dyDescent="0.2">
      <c r="G63" s="3"/>
      <c r="H63" s="45"/>
      <c r="I63" s="45"/>
      <c r="J63" s="45"/>
    </row>
    <row r="64" spans="1:24" x14ac:dyDescent="0.2">
      <c r="B64" s="9"/>
    </row>
    <row r="66" spans="2:2" x14ac:dyDescent="0.2">
      <c r="B66" s="9"/>
    </row>
  </sheetData>
  <mergeCells count="71">
    <mergeCell ref="I42:J42"/>
    <mergeCell ref="I43:J43"/>
    <mergeCell ref="I44:J44"/>
    <mergeCell ref="I32:J32"/>
    <mergeCell ref="I34:J34"/>
    <mergeCell ref="I37:J37"/>
    <mergeCell ref="I38:J38"/>
    <mergeCell ref="I41:J41"/>
    <mergeCell ref="I16:J16"/>
    <mergeCell ref="I19:J19"/>
    <mergeCell ref="I25:J25"/>
    <mergeCell ref="I29:J29"/>
    <mergeCell ref="I31:J31"/>
    <mergeCell ref="C32:D32"/>
    <mergeCell ref="C38:D38"/>
    <mergeCell ref="C34:D34"/>
    <mergeCell ref="G42:H42"/>
    <mergeCell ref="E41:F41"/>
    <mergeCell ref="E42:F42"/>
    <mergeCell ref="C41:D41"/>
    <mergeCell ref="C42:D42"/>
    <mergeCell ref="G32:H32"/>
    <mergeCell ref="E38:F38"/>
    <mergeCell ref="G16:H16"/>
    <mergeCell ref="G19:H19"/>
    <mergeCell ref="G25:H25"/>
    <mergeCell ref="G29:H29"/>
    <mergeCell ref="G31:H31"/>
    <mergeCell ref="B50:B53"/>
    <mergeCell ref="B58:B61"/>
    <mergeCell ref="A54:A57"/>
    <mergeCell ref="A50:A53"/>
    <mergeCell ref="A58:A61"/>
    <mergeCell ref="B54:B57"/>
    <mergeCell ref="D58:G58"/>
    <mergeCell ref="D59:G59"/>
    <mergeCell ref="D60:G60"/>
    <mergeCell ref="D61:G61"/>
    <mergeCell ref="D62:G62"/>
    <mergeCell ref="D52:G52"/>
    <mergeCell ref="D53:G53"/>
    <mergeCell ref="D54:G54"/>
    <mergeCell ref="D55:G55"/>
    <mergeCell ref="D56:G56"/>
    <mergeCell ref="E43:F43"/>
    <mergeCell ref="E44:F44"/>
    <mergeCell ref="D50:G50"/>
    <mergeCell ref="D51:G51"/>
    <mergeCell ref="G34:H34"/>
    <mergeCell ref="G37:H37"/>
    <mergeCell ref="G38:H38"/>
    <mergeCell ref="G41:H41"/>
    <mergeCell ref="G44:H44"/>
    <mergeCell ref="C43:D43"/>
    <mergeCell ref="G43:H43"/>
    <mergeCell ref="H62:N62"/>
    <mergeCell ref="A46:B46"/>
    <mergeCell ref="C16:D16"/>
    <mergeCell ref="E16:F16"/>
    <mergeCell ref="C18:D18"/>
    <mergeCell ref="C33:D33"/>
    <mergeCell ref="A33:B33"/>
    <mergeCell ref="A18:B18"/>
    <mergeCell ref="E25:F25"/>
    <mergeCell ref="E19:F19"/>
    <mergeCell ref="E29:F29"/>
    <mergeCell ref="E31:F31"/>
    <mergeCell ref="E32:F32"/>
    <mergeCell ref="D57:G57"/>
    <mergeCell ref="E34:F34"/>
    <mergeCell ref="E37:F37"/>
  </mergeCells>
  <phoneticPr fontId="15" type="noConversion"/>
  <pageMargins left="0.7" right="0.7" top="0.78740157499999996" bottom="0.78740157499999996" header="0.3" footer="0.3"/>
  <pageSetup paperSize="9" scale="60" orientation="landscape"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Tabelle1</vt:lpstr>
      <vt:lpstr>Tabelle1!Druckbereich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Michael Mittag</dc:creator>
  <cp:keywords/>
  <dc:description/>
  <cp:lastModifiedBy>Sarah Osswald</cp:lastModifiedBy>
  <cp:revision/>
  <dcterms:created xsi:type="dcterms:W3CDTF">2024-08-05T07:41:40Z</dcterms:created>
  <dcterms:modified xsi:type="dcterms:W3CDTF">2025-03-28T00:30:50Z</dcterms:modified>
  <cp:category/>
  <cp:contentStatus/>
</cp:coreProperties>
</file>